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i toan dong t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0.0%"/>
    <numFmt numFmtId="166" formatCode="0.0&quot; năm&quot;"/>
    <numFmt numFmtId="167" formatCode="0.00&quot;x&quot;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595959"/>
      <sz val="9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0000FF"/>
      <sz val="10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FFFF00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5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4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18" customWidth="1" min="4" max="4"/>
    <col width="3" customWidth="1" min="5" max="5"/>
    <col width="44" customWidth="1" min="6" max="6"/>
  </cols>
  <sheetData>
    <row r="1" ht="26" customHeight="1">
      <c r="B1" s="1" t="inlineStr">
        <is>
          <t>BÀI TOÁN DÒNG TIỀN FARMSTAY / HOMESTAY</t>
        </is>
      </c>
      <c r="F1" s="2" t="inlineStr">
        <is>
          <t>Mẫu công cụ bán hàng — BĐS Dòng Tiền</t>
        </is>
      </c>
    </row>
    <row r="2" ht="14" customHeight="1">
      <c r="B2" s="3" t="inlineStr">
        <is>
          <t>Ô CHỮ XANH = nhập tay (đổi theo từng sản phẩm) · Ô ĐEN = công thức tự tính · Ô VÀNG = giả định cần chú ý</t>
        </is>
      </c>
    </row>
    <row r="4">
      <c r="B4" s="4" t="inlineStr">
        <is>
          <t>Chỉ tiêu (đơn vị: VNĐ trừ khi ghi khác)</t>
        </is>
      </c>
      <c r="C4" s="5" t="inlineStr">
        <is>
          <t>THẬN TRỌNG</t>
        </is>
      </c>
      <c r="D4" s="5" t="inlineStr">
        <is>
          <t>KỲ VỌNG</t>
        </is>
      </c>
    </row>
    <row r="5" ht="20" customHeight="1">
      <c r="B5" s="6" t="inlineStr">
        <is>
          <t>1 · VỐN ĐẦU TƯ</t>
        </is>
      </c>
      <c r="C5" s="7" t="n"/>
      <c r="D5" s="7" t="n"/>
    </row>
    <row r="6">
      <c r="B6" s="8" t="inlineStr">
        <is>
          <t>Giá mua đất / sản phẩm</t>
        </is>
      </c>
      <c r="C6" s="9" t="n">
        <v>2500000000</v>
      </c>
      <c r="D6" s="9" t="n">
        <v>2500000000</v>
      </c>
      <c r="F6" s="3" t="inlineStr">
        <is>
          <t>Giá chuyển nhượng sản phẩm</t>
        </is>
      </c>
    </row>
    <row r="7">
      <c r="B7" s="8" t="inlineStr">
        <is>
          <t>Chi phí xây dựng / bungalow / hạ tầng</t>
        </is>
      </c>
      <c r="C7" s="9" t="n">
        <v>900000000</v>
      </c>
      <c r="D7" s="9" t="n">
        <v>900000000</v>
      </c>
      <c r="F7" s="3" t="inlineStr">
        <is>
          <t>Bungalow, điện nước, cảnh quan, nội thất</t>
        </is>
      </c>
    </row>
    <row r="8">
      <c r="B8" s="8" t="inlineStr">
        <is>
          <t>Chi phí pháp lý + môi giới + khác</t>
        </is>
      </c>
      <c r="C8" s="9" t="n">
        <v>100000000</v>
      </c>
      <c r="D8" s="9" t="n">
        <v>100000000</v>
      </c>
      <c r="F8" s="3" t="inlineStr">
        <is>
          <t>Thuế, phí công chứng, sang tên, môi giới</t>
        </is>
      </c>
    </row>
    <row r="9">
      <c r="B9" s="10" t="inlineStr">
        <is>
          <t>TỔNG VỐN ĐẦU TƯ</t>
        </is>
      </c>
      <c r="C9" s="11">
        <f>SUM(C6:C8)</f>
        <v/>
      </c>
      <c r="D9" s="11">
        <f>SUM(D6:D8)</f>
        <v/>
      </c>
    </row>
    <row r="10">
      <c r="B10" s="8" t="inlineStr">
        <is>
          <t>Tỷ lệ vốn tự có (%)</t>
        </is>
      </c>
      <c r="C10" s="12" t="n">
        <v>0.6</v>
      </c>
      <c r="D10" s="12" t="n">
        <v>0.6</v>
      </c>
      <c r="F10" s="3" t="inlineStr">
        <is>
          <t>Phần còn lại là vốn vay ngân hàng</t>
        </is>
      </c>
    </row>
    <row r="11">
      <c r="B11" s="8" t="inlineStr">
        <is>
          <t>→ Vốn tự có</t>
        </is>
      </c>
      <c r="C11" s="13">
        <f>C9*C10</f>
        <v/>
      </c>
      <c r="D11" s="13">
        <f>D9*D10</f>
        <v/>
      </c>
    </row>
    <row r="12">
      <c r="B12" s="8" t="inlineStr">
        <is>
          <t>→ Vốn vay ngân hàng</t>
        </is>
      </c>
      <c r="C12" s="13">
        <f>C9-C11</f>
        <v/>
      </c>
      <c r="D12" s="13">
        <f>D9-D11</f>
        <v/>
      </c>
    </row>
    <row r="14" ht="20" customHeight="1">
      <c r="B14" s="6" t="inlineStr">
        <is>
          <t>2 · CHI PHÍ VỐN VAY</t>
        </is>
      </c>
      <c r="C14" s="7" t="n"/>
      <c r="D14" s="7" t="n"/>
    </row>
    <row r="15">
      <c r="B15" s="8" t="inlineStr">
        <is>
          <t>Lãi suất vay (%/năm)</t>
        </is>
      </c>
      <c r="C15" s="12" t="n">
        <v>0.13</v>
      </c>
      <c r="D15" s="12" t="n">
        <v>0.11</v>
      </c>
      <c r="F15" s="3" t="inlineStr">
        <is>
          <t>Thận trọng tính lãi cao hơn để phòng lãi tăng</t>
        </is>
      </c>
    </row>
    <row r="16">
      <c r="B16" s="8" t="inlineStr">
        <is>
          <t>→ Lãi vay phải trả / năm (tính trên dư nợ gốc)</t>
        </is>
      </c>
      <c r="C16" s="13">
        <f>C12*C15</f>
        <v/>
      </c>
      <c r="D16" s="13">
        <f>D12*D15</f>
        <v/>
      </c>
    </row>
    <row r="17">
      <c r="B17" s="8" t="inlineStr">
        <is>
          <t>→ Lãi vay / tháng</t>
        </is>
      </c>
      <c r="C17" s="13">
        <f>C16/12</f>
        <v/>
      </c>
      <c r="D17" s="13">
        <f>D16/12</f>
        <v/>
      </c>
    </row>
    <row r="19" ht="20" customHeight="1">
      <c r="B19" s="6" t="inlineStr">
        <is>
          <t>3 · DOANH THU VẬN HÀNH (THEO THÁNG)</t>
        </is>
      </c>
      <c r="C19" s="7" t="n"/>
      <c r="D19" s="7" t="n"/>
    </row>
    <row r="20">
      <c r="B20" s="8" t="inlineStr">
        <is>
          <t>Số phòng / bungalow cho thuê</t>
        </is>
      </c>
      <c r="C20" s="14" t="n">
        <v>6</v>
      </c>
      <c r="D20" s="14" t="n">
        <v>6</v>
      </c>
    </row>
    <row r="21">
      <c r="B21" s="8" t="inlineStr">
        <is>
          <t>Giá phòng bình quân / đêm</t>
        </is>
      </c>
      <c r="C21" s="9" t="n">
        <v>800000</v>
      </c>
      <c r="D21" s="9" t="n">
        <v>1000000</v>
      </c>
      <c r="F21" s="3" t="inlineStr">
        <is>
          <t>Trung bình mùa cao + thấp điểm</t>
        </is>
      </c>
    </row>
    <row r="22">
      <c r="B22" s="8" t="inlineStr">
        <is>
          <t>Công suất phòng (%)</t>
        </is>
      </c>
      <c r="C22" s="12" t="n">
        <v>0.4</v>
      </c>
      <c r="D22" s="12" t="n">
        <v>0.55</v>
      </c>
      <c r="F22" s="3" t="inlineStr">
        <is>
          <t>Tỷ lệ lấp đầy bình quân tháng</t>
        </is>
      </c>
    </row>
    <row r="23">
      <c r="B23" s="8" t="inlineStr">
        <is>
          <t>Số đêm khai thác / tháng</t>
        </is>
      </c>
      <c r="C23" s="14" t="n">
        <v>30</v>
      </c>
      <c r="D23" s="14" t="n">
        <v>30</v>
      </c>
    </row>
    <row r="24">
      <c r="B24" s="8" t="inlineStr">
        <is>
          <t>Doanh thu phòng / tháng</t>
        </is>
      </c>
      <c r="C24" s="13">
        <f>C20*C21*C22*C23</f>
        <v/>
      </c>
      <c r="D24" s="13">
        <f>D20*D21*D22*D23</f>
        <v/>
      </c>
    </row>
    <row r="25">
      <c r="B25" s="8" t="inlineStr">
        <is>
          <t>Doanh thu phụ trợ (ăn uống, tour, trải nghiệm)</t>
        </is>
      </c>
      <c r="C25" s="9" t="n">
        <v>5000000</v>
      </c>
      <c r="D25" s="9" t="n">
        <v>9000000</v>
      </c>
      <c r="F25" s="3" t="inlineStr">
        <is>
          <t>F&amp;B, vé trải nghiệm nông nghiệp, đưa đón</t>
        </is>
      </c>
    </row>
    <row r="26">
      <c r="B26" s="10" t="inlineStr">
        <is>
          <t>TỔNG DOANH THU / THÁNG</t>
        </is>
      </c>
      <c r="C26" s="11">
        <f>C24+C25</f>
        <v/>
      </c>
      <c r="D26" s="11">
        <f>D24+D25</f>
        <v/>
      </c>
    </row>
    <row r="28" ht="20" customHeight="1">
      <c r="B28" s="6" t="inlineStr">
        <is>
          <t>4 · CHI PHÍ VẬN HÀNH (THEO THÁNG)</t>
        </is>
      </c>
      <c r="C28" s="7" t="n"/>
      <c r="D28" s="7" t="n"/>
    </row>
    <row r="29">
      <c r="B29" s="8" t="inlineStr">
        <is>
          <t>Nhân sự (quản lý, dọn phòng, bảo vệ)</t>
        </is>
      </c>
      <c r="C29" s="9" t="n">
        <v>18000000</v>
      </c>
      <c r="D29" s="9" t="n">
        <v>18000000</v>
      </c>
    </row>
    <row r="30">
      <c r="B30" s="8" t="inlineStr">
        <is>
          <t>Điện, nước, internet, gas</t>
        </is>
      </c>
      <c r="C30" s="9" t="n">
        <v>6000000</v>
      </c>
      <c r="D30" s="9" t="n">
        <v>7000000</v>
      </c>
    </row>
    <row r="31">
      <c r="B31" s="8" t="inlineStr">
        <is>
          <t>Marketing &amp; hoa hồng OTA (% doanh thu)</t>
        </is>
      </c>
      <c r="C31" s="12" t="n">
        <v>0.15</v>
      </c>
      <c r="D31" s="12" t="n">
        <v>0.15</v>
      </c>
      <c r="F31" s="3" t="inlineStr">
        <is>
          <t>Booking, Agoda, Airbnb... thường 12-18%</t>
        </is>
      </c>
    </row>
    <row r="32">
      <c r="B32" s="8" t="inlineStr">
        <is>
          <t>→ Chi phí marketing/OTA</t>
        </is>
      </c>
      <c r="C32" s="13">
        <f>C26*C31</f>
        <v/>
      </c>
      <c r="D32" s="13">
        <f>D26*D31</f>
        <v/>
      </c>
    </row>
    <row r="33">
      <c r="B33" s="8" t="inlineStr">
        <is>
          <t>Bảo trì, sửa chữa, thay nội thất (dự phòng)</t>
        </is>
      </c>
      <c r="C33" s="9" t="n">
        <v>5000000</v>
      </c>
      <c r="D33" s="9" t="n">
        <v>5000000</v>
      </c>
      <c r="F33" s="3" t="inlineStr">
        <is>
          <t>Khoản dễ bị bỏ quên → tính trước</t>
        </is>
      </c>
    </row>
    <row r="34">
      <c r="B34" s="8" t="inlineStr">
        <is>
          <t>Chi phí khác (thuế, kế toán, vật tư)</t>
        </is>
      </c>
      <c r="C34" s="9" t="n">
        <v>4000000</v>
      </c>
      <c r="D34" s="9" t="n">
        <v>4000000</v>
      </c>
    </row>
    <row r="35">
      <c r="B35" s="10" t="inlineStr">
        <is>
          <t>TỔNG CHI PHÍ VẬN HÀNH / THÁNG</t>
        </is>
      </c>
      <c r="C35" s="11">
        <f>C29+C30+C32+C33+C34</f>
        <v/>
      </c>
      <c r="D35" s="11">
        <f>D29+D30+D32+D33+D34</f>
        <v/>
      </c>
    </row>
    <row r="37" ht="20" customHeight="1">
      <c r="B37" s="6" t="inlineStr">
        <is>
          <t>5 · KẾT QUẢ DÒNG TIỀN</t>
        </is>
      </c>
      <c r="C37" s="7" t="n"/>
      <c r="D37" s="7" t="n"/>
    </row>
    <row r="38">
      <c r="B38" s="8" t="inlineStr">
        <is>
          <t>Lợi nhuận vận hành / tháng (trước lãi vay)</t>
        </is>
      </c>
      <c r="C38" s="13">
        <f>C26-C35</f>
        <v/>
      </c>
      <c r="D38" s="13">
        <f>D26-D35</f>
        <v/>
      </c>
    </row>
    <row r="39">
      <c r="B39" s="8" t="inlineStr">
        <is>
          <t>(-) Lãi vay / tháng</t>
        </is>
      </c>
      <c r="C39" s="13">
        <f>-C17</f>
        <v/>
      </c>
      <c r="D39" s="13">
        <f>-D17</f>
        <v/>
      </c>
    </row>
    <row r="40">
      <c r="B40" s="10" t="inlineStr">
        <is>
          <t>DÒNG TIỀN RÒNG / THÁNG</t>
        </is>
      </c>
      <c r="C40" s="15">
        <f>C38+C39</f>
        <v/>
      </c>
      <c r="D40" s="15">
        <f>D38+D39</f>
        <v/>
      </c>
      <c r="F40" s="3" t="inlineStr">
        <is>
          <t>Số dương = lời mỗi tháng sau khi trả lãi</t>
        </is>
      </c>
    </row>
    <row r="41">
      <c r="B41" s="10" t="inlineStr">
        <is>
          <t>DÒNG TIỀN RÒNG / NĂM</t>
        </is>
      </c>
      <c r="C41" s="15">
        <f>C40*12</f>
        <v/>
      </c>
      <c r="D41" s="15">
        <f>D40*12</f>
        <v/>
      </c>
    </row>
    <row r="43" ht="20" customHeight="1">
      <c r="B43" s="6" t="inlineStr">
        <is>
          <t>6 · CHỈ SỐ ĐẦU TƯ</t>
        </is>
      </c>
      <c r="C43" s="7" t="n"/>
      <c r="D43" s="7" t="n"/>
    </row>
    <row r="44">
      <c r="B44" s="10" t="inlineStr">
        <is>
          <t>ROI tiền mặt / năm (trên vốn tự có)</t>
        </is>
      </c>
      <c r="C44" s="16">
        <f>C41/C11</f>
        <v/>
      </c>
      <c r="D44" s="16">
        <f>D41/D11</f>
        <v/>
      </c>
      <c r="F44" s="3" t="inlineStr">
        <is>
          <t>Dòng tiền ròng năm / vốn tự có bỏ ra</t>
        </is>
      </c>
    </row>
    <row r="45">
      <c r="B45" s="8" t="inlineStr">
        <is>
          <t>Tỷ suất trên tổng vốn (Cap rate thô)</t>
        </is>
      </c>
      <c r="C45" s="17">
        <f>(C38*12)/C9</f>
        <v/>
      </c>
      <c r="D45" s="17">
        <f>(D38*12)/D9</f>
        <v/>
      </c>
      <c r="F45" s="3" t="inlineStr">
        <is>
          <t>LN vận hành năm / tổng vốn (chưa trừ lãi vay)</t>
        </is>
      </c>
    </row>
    <row r="46">
      <c r="B46" s="10" t="inlineStr">
        <is>
          <t>Thời gian hoàn vốn tự có</t>
        </is>
      </c>
      <c r="C46" s="18">
        <f>IF(C41&gt;0,C11/C41,"DT âm")</f>
        <v/>
      </c>
      <c r="D46" s="18">
        <f>IF(D41&gt;0,D11/D41,"DT âm")</f>
        <v/>
      </c>
    </row>
    <row r="47">
      <c r="B47" s="8" t="inlineStr">
        <is>
          <t>Hệ số trả nợ DSCR (LN vận hành / lãi vay)</t>
        </is>
      </c>
      <c r="C47" s="19">
        <f>IF(C16&gt;0,(C38*12)/C16,"-")</f>
        <v/>
      </c>
      <c r="D47" s="19">
        <f>IF(D16&gt;0,(D38*12)/D16,"-")</f>
        <v/>
      </c>
      <c r="F47" s="3" t="inlineStr">
        <is>
          <t>&gt;1.0x = tiền cho thuê đủ trả lãi vay</t>
        </is>
      </c>
    </row>
    <row r="49" ht="42" customHeight="1">
      <c r="B49" s="3" t="inlineStr">
        <is>
          <t>LƯU Ý: Mọi số liệu là GIẢ ĐỊNH MẪU để minh hoạ — khi tư vấn phải thay bằng số thật của sản phẩm + data vận hành khu vực. Luôn trình bày cho khách CẢ 2 kịch bản. Không cam kết dòng tiền bằng lời, chỉ bằng bảng tính có kiểm chứng.</t>
        </is>
      </c>
    </row>
  </sheetData>
  <mergeCells count="9">
    <mergeCell ref="B28:D28"/>
    <mergeCell ref="B19:D19"/>
    <mergeCell ref="B14:D14"/>
    <mergeCell ref="B5:D5"/>
    <mergeCell ref="B37:D37"/>
    <mergeCell ref="B1:D1"/>
    <mergeCell ref="B43:D43"/>
    <mergeCell ref="B2:D2"/>
    <mergeCell ref="B49:F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2026-06-13T10:26:29Z</dcterms:created>
  <dcterms:modified xmlns:dcterms="http://purl.org/dc/terms/" xmlns:xsi="http://www.w3.org/2001/XMLSchema-instance" xsi:type="dcterms:W3CDTF">2026-06-13T10:26:29Z</dcterms:modified>
</cp:coreProperties>
</file>